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<sst xmlns="http://schemas.openxmlformats.org/spreadsheetml/2006/main" count="28" uniqueCount="17">
  <si>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dB</t>
  </si>
  <si>
    <t>Ton dB</t>
  </si>
  <si>
    <t>K</t>
  </si>
  <si>
    <t>SA off</t>
  </si>
  <si>
    <t>Watts</t>
  </si>
  <si>
    <t>SA on</t>
  </si>
  <si>
    <t>Y sa</t>
  </si>
  <si>
    <t>Tsa</t>
  </si>
  <si>
    <t>NF sa</t>
  </si>
  <si>
    <t>DUT+SA off</t>
  </si>
  <si>
    <t>DUT+SA on</t>
  </si>
  <si>
    <t>Ydut+sa</t>
  </si>
  <si>
    <t>Tdut+sa</t>
  </si>
  <si>
    <t>NF dut+sa</t>
  </si>
  <si>
    <t>Gain dut</t>
  </si>
  <si>
    <t>T dut</t>
  </si>
  <si>
    <t>NF dut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</si>
</sst>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#0.00E+00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2" borderId="1" xfId="0" applyFill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7BC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workbookViewId="0" topLeftCell="A1">
      <selection activeCell="A18" sqref="A18"/>
    </sheetView>
  </sheetViews>
  <sheetFormatPr defaultColWidth="10.28125" defaultRowHeight="12.75"/>
  <cols>
    <col min="1" max="16384" width="11.57421875" style="0" customWidth="1"/>
  </cols>
  <sheetData>
    <row r="1" ht="12.75"/>
    <row r="2" ht="12.75">
      <c r="B2" s="1" t="s">
        <v>0</v>
      </c>
    </row>
    <row r="3" spans="1:4" ht="14.25">
      <c r="A3" t="s">
        <v>1</v>
      </c>
      <c r="B3" s="2">
        <v>15.6</v>
      </c>
      <c r="C3" s="3">
        <f>290*(1+10^(B3/10))</f>
        <v>10819.26358833294</v>
      </c>
      <c r="D3" t="s">
        <v>2</v>
      </c>
    </row>
    <row r="4" ht="12.75"/>
    <row r="5" spans="1:4" ht="14.25">
      <c r="A5" t="s">
        <v>3</v>
      </c>
      <c r="B5" s="2">
        <f>-77</f>
        <v>-77</v>
      </c>
      <c r="C5" s="4">
        <f aca="true" t="shared" si="0" ref="C5:C6">10^((B5-30)/10)</f>
        <v>1.9952623149688828E-11</v>
      </c>
      <c r="D5" t="s">
        <v>4</v>
      </c>
    </row>
    <row r="6" spans="1:4" ht="14.25">
      <c r="A6" t="s">
        <v>5</v>
      </c>
      <c r="B6" s="2">
        <f>-65.8</f>
        <v>-65.8</v>
      </c>
      <c r="C6" s="4">
        <f t="shared" si="0"/>
        <v>2.6302679918953814E-10</v>
      </c>
      <c r="D6" t="s">
        <v>4</v>
      </c>
    </row>
    <row r="7" spans="1:3" ht="12.75">
      <c r="A7" t="s">
        <v>6</v>
      </c>
      <c r="C7" s="3">
        <f>C6/C5</f>
        <v>13.182567385564047</v>
      </c>
    </row>
    <row r="8" spans="1:4" ht="12.75">
      <c r="A8" t="s">
        <v>7</v>
      </c>
      <c r="C8" s="3">
        <f>(C3-C7*290)/(C7-1)</f>
        <v>574.2893780181164</v>
      </c>
      <c r="D8" t="s">
        <v>2</v>
      </c>
    </row>
    <row r="9" spans="1:4" ht="12.75">
      <c r="A9" t="s">
        <v>8</v>
      </c>
      <c r="C9" s="3">
        <f>10*LOG10(C8/290+1)</f>
        <v>4.742611777223553</v>
      </c>
      <c r="D9" t="s">
        <v>0</v>
      </c>
    </row>
    <row r="10" ht="12.75"/>
    <row r="11" spans="1:4" ht="14.25">
      <c r="A11" t="s">
        <v>9</v>
      </c>
      <c r="B11" s="2">
        <f>-50.8</f>
        <v>-50.8</v>
      </c>
      <c r="C11" s="4">
        <f aca="true" t="shared" si="1" ref="C11:C12">10^((B11-30)/10)</f>
        <v>8.317637711026709E-09</v>
      </c>
      <c r="D11" t="s">
        <v>4</v>
      </c>
    </row>
    <row r="12" spans="1:4" ht="14.25">
      <c r="A12" t="s">
        <v>10</v>
      </c>
      <c r="B12" s="2">
        <f>-38.4</f>
        <v>-38.4</v>
      </c>
      <c r="C12" s="4">
        <f t="shared" si="1"/>
        <v>1.445439770745925E-07</v>
      </c>
      <c r="D12" t="s">
        <v>4</v>
      </c>
    </row>
    <row r="13" spans="1:3" ht="12.75">
      <c r="A13" t="s">
        <v>11</v>
      </c>
      <c r="C13" s="3">
        <f>C12/C11</f>
        <v>17.378008287493728</v>
      </c>
    </row>
    <row r="14" spans="1:4" ht="12.75">
      <c r="A14" t="s">
        <v>12</v>
      </c>
      <c r="C14" s="3">
        <f>(C3-C13*290)/(C13-1)</f>
        <v>352.89035659928817</v>
      </c>
      <c r="D14" t="s">
        <v>2</v>
      </c>
    </row>
    <row r="15" spans="1:4" ht="14.25">
      <c r="A15" t="s">
        <v>13</v>
      </c>
      <c r="C15" s="5">
        <f>10*LOG10(C14/290+1)</f>
        <v>3.4573891346352044</v>
      </c>
      <c r="D15" t="s">
        <v>0</v>
      </c>
    </row>
    <row r="16" ht="14.25">
      <c r="C16" s="5"/>
    </row>
    <row r="17" spans="1:3" ht="14.25">
      <c r="A17" t="s">
        <v>14</v>
      </c>
      <c r="C17" s="5">
        <f>(C12-C11)/(C6-C5)</f>
        <v>560.43114732695</v>
      </c>
    </row>
    <row r="18" spans="1:4" ht="14.25">
      <c r="A18" t="s">
        <v>14</v>
      </c>
      <c r="C18" s="6">
        <f>10*LOG10(C17)</f>
        <v>27.48522264258834</v>
      </c>
      <c r="D18" t="s">
        <v>0</v>
      </c>
    </row>
    <row r="19" spans="1:4" ht="14.25">
      <c r="A19" t="s">
        <v>15</v>
      </c>
      <c r="C19" s="3">
        <f>C14-C8/C17</f>
        <v>351.8656287968502</v>
      </c>
      <c r="D19" t="s">
        <v>2</v>
      </c>
    </row>
    <row r="20" spans="1:4" ht="14.25">
      <c r="A20" t="s">
        <v>16</v>
      </c>
      <c r="C20" s="6">
        <f>10*LOG10(C19/290+1)</f>
        <v>3.4504612241295</v>
      </c>
      <c r="D20" t="s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2020-08-01T10:30:22Z</dcterms:created>
  <dcterms:modified xsi:type="dcterms:W3CDTF">2020-08-01T16:49:55Z</dcterms:modified>
  <cp:category/>
  <cp:version/>
  <cp:contentType/>
  <cp:contentStatus/>
  <cp:revision>3</cp:revision>
</cp:coreProperties>
</file>